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360" yWindow="60" windowWidth="11295" windowHeight="5580" firstSheet="1" activeTab="1"/>
  </bookViews>
  <sheets>
    <sheet name="Środki trwałe" sheetId="1" r:id="rId1"/>
    <sheet name="Arkusz1" sheetId="7" r:id="rId2"/>
  </sheets>
  <calcPr calcId="124519"/>
</workbook>
</file>

<file path=xl/calcChain.xml><?xml version="1.0" encoding="utf-8"?>
<calcChain xmlns="http://schemas.openxmlformats.org/spreadsheetml/2006/main">
  <c r="R9" i="1"/>
  <c r="R19" s="1"/>
  <c r="U19"/>
  <c r="U9"/>
  <c r="L19"/>
  <c r="L9"/>
  <c r="S19"/>
  <c r="S9"/>
  <c r="Q19"/>
  <c r="Q9"/>
  <c r="P19"/>
  <c r="P9"/>
  <c r="O19"/>
  <c r="O9"/>
  <c r="T9"/>
  <c r="Q7"/>
  <c r="Q8"/>
  <c r="Q12"/>
  <c r="S12" s="1"/>
  <c r="M9"/>
  <c r="M19" s="1"/>
  <c r="K17"/>
  <c r="K16"/>
  <c r="K14"/>
  <c r="K13"/>
  <c r="K12"/>
  <c r="K11"/>
  <c r="K10"/>
  <c r="K8"/>
  <c r="K7"/>
  <c r="K6"/>
  <c r="J9"/>
  <c r="I9"/>
  <c r="I19" s="1"/>
  <c r="G8"/>
  <c r="G7"/>
  <c r="G6"/>
  <c r="E9"/>
  <c r="E19" s="1"/>
  <c r="C9"/>
  <c r="C19" s="1"/>
  <c r="T6"/>
  <c r="Q6"/>
  <c r="S6" s="1"/>
  <c r="T13"/>
  <c r="T15"/>
  <c r="T17"/>
  <c r="T18"/>
  <c r="T10"/>
  <c r="Q11"/>
  <c r="S11" s="1"/>
  <c r="Q13"/>
  <c r="S13" s="1"/>
  <c r="Q14"/>
  <c r="S14" s="1"/>
  <c r="Q15"/>
  <c r="S15" s="1"/>
  <c r="Q16"/>
  <c r="S16" s="1"/>
  <c r="Q17"/>
  <c r="Q18"/>
  <c r="Q10"/>
  <c r="S10" s="1"/>
  <c r="K15"/>
  <c r="G11"/>
  <c r="G12"/>
  <c r="G13"/>
  <c r="G14"/>
  <c r="L14" s="1"/>
  <c r="G15"/>
  <c r="G16"/>
  <c r="G17"/>
  <c r="G18"/>
  <c r="G10"/>
  <c r="D9"/>
  <c r="D19" s="1"/>
  <c r="F9"/>
  <c r="F19" s="1"/>
  <c r="H9"/>
  <c r="H19" s="1"/>
  <c r="J19"/>
  <c r="N9"/>
  <c r="N19" s="1"/>
  <c r="K9" l="1"/>
  <c r="K19" s="1"/>
  <c r="L15"/>
  <c r="L17"/>
  <c r="L16"/>
  <c r="U16" s="1"/>
  <c r="G9"/>
  <c r="G19" s="1"/>
  <c r="L6"/>
  <c r="L18"/>
  <c r="U18" s="1"/>
  <c r="U15"/>
  <c r="L13"/>
  <c r="U13" s="1"/>
  <c r="L12"/>
  <c r="U12" s="1"/>
  <c r="U17"/>
  <c r="U14"/>
  <c r="L11"/>
  <c r="U11" s="1"/>
  <c r="L10"/>
  <c r="T19"/>
  <c r="U10" l="1"/>
  <c r="U6"/>
</calcChain>
</file>

<file path=xl/sharedStrings.xml><?xml version="1.0" encoding="utf-8"?>
<sst xmlns="http://schemas.openxmlformats.org/spreadsheetml/2006/main" count="63" uniqueCount="62">
  <si>
    <t>Lp.</t>
  </si>
  <si>
    <t>Nazwa grupy rodzajowej składnika aktywów trwałych</t>
  </si>
  <si>
    <t>Wartośc początkowa - stan na początek roku obrotowego</t>
  </si>
  <si>
    <t>Zwiększenie wartości początkowej</t>
  </si>
  <si>
    <t>Aktualizacja</t>
  </si>
  <si>
    <t>Przychody</t>
  </si>
  <si>
    <t>Przemieszczenie</t>
  </si>
  <si>
    <t>Ogółem zwiększenie wartości początkowej (4+5+6)</t>
  </si>
  <si>
    <t>Zmniejszenie wartości początkowej</t>
  </si>
  <si>
    <t>Zbycie /sprzedaż</t>
  </si>
  <si>
    <t xml:space="preserve">Likwidacja </t>
  </si>
  <si>
    <t>Inne</t>
  </si>
  <si>
    <t>Ogółem zmniejszenia wartości początkowej (8+9+10)</t>
  </si>
  <si>
    <t>Wartość początkowa- stan na koniec roku obrotowego (3+7-11)</t>
  </si>
  <si>
    <t>Umorzenia- stan na początek roku obrotowego</t>
  </si>
  <si>
    <t>Zwiększenia w ciągu roku obrotowego</t>
  </si>
  <si>
    <t>inne</t>
  </si>
  <si>
    <t>aktualizacja</t>
  </si>
  <si>
    <t>amortyzacja za rok obrotowy</t>
  </si>
  <si>
    <t>Zmniejszenie umorzenia</t>
  </si>
  <si>
    <t>Wartośc netto aktywów</t>
  </si>
  <si>
    <t>stan na początek roku obrotowego (3-13)</t>
  </si>
  <si>
    <t>stan na koniec roku obrotowego (12-19)</t>
  </si>
  <si>
    <t>Wartości niematerialne i prawne</t>
  </si>
  <si>
    <t>Grunty</t>
  </si>
  <si>
    <t>Budynki i budowle</t>
  </si>
  <si>
    <t>Obiekty inżynierii lądowej i wodnej</t>
  </si>
  <si>
    <t>Kotły i maszyny energetyczne</t>
  </si>
  <si>
    <t>Maszyny, urządzenia i aparaty specjalistyczne</t>
  </si>
  <si>
    <t>Maszyny, urządzenia i aparaty ogólnego zastosowania</t>
  </si>
  <si>
    <t>Urządzenia techniczne</t>
  </si>
  <si>
    <t>Środki transportu</t>
  </si>
  <si>
    <t>Razem</t>
  </si>
  <si>
    <t>Ogółem zwiekszenia umorzenia (14+15+16)</t>
  </si>
  <si>
    <t>Umorzenia  - stan na koniec roku obrotowego (13+17-18)</t>
  </si>
  <si>
    <t>Narzędzia, przyrządy ,ruchomości i wyposazenie, gdzie indziej niesklasyfikowane</t>
  </si>
  <si>
    <t>gr 0</t>
  </si>
  <si>
    <t>konto 013</t>
  </si>
  <si>
    <t>gr 1</t>
  </si>
  <si>
    <t>gr 2</t>
  </si>
  <si>
    <t xml:space="preserve">gr 7 </t>
  </si>
  <si>
    <t>gr 8</t>
  </si>
  <si>
    <t>gr 3</t>
  </si>
  <si>
    <t>gr 4</t>
  </si>
  <si>
    <t>gr 5</t>
  </si>
  <si>
    <t>gr 6</t>
  </si>
  <si>
    <t>Tabela nr 1       Główne składniki aktywów trwałych (1.1)</t>
  </si>
  <si>
    <t>UMiG</t>
  </si>
  <si>
    <t>ZGK</t>
  </si>
  <si>
    <t>MGOPS</t>
  </si>
  <si>
    <t>OSiR</t>
  </si>
  <si>
    <t>SSP Nr 1</t>
  </si>
  <si>
    <t>SSP Nr 3</t>
  </si>
  <si>
    <t>SSP Ostojów</t>
  </si>
  <si>
    <t>zbiory bibliot</t>
  </si>
  <si>
    <t>Środki trwałe gr 0-8</t>
  </si>
  <si>
    <t>Tabela nr 5.    Informacja dotycząca wypłaconych środków pieniężnych na świadczenia pracownicze (1.15)</t>
  </si>
  <si>
    <t xml:space="preserve">Kwota wypłaconych  środków pieniężnych na świadczenia pracownicze </t>
  </si>
  <si>
    <t xml:space="preserve">Środki pieniężne na świadczenia pracownicze obejmujące: odprawy, nagrody jubuleuszowe, ekwiwalenty za niewykorzystany urlop  </t>
  </si>
  <si>
    <t>Stan na koniec okresu razem</t>
  </si>
  <si>
    <t>załącznik nr 7 do zarządzenia Nr 0050.83.2020 Burmistrza Miasta i Gminy Suchedniów z dn. 23.09.2020r.</t>
  </si>
  <si>
    <t>jednostka budżetowa ...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</si>
</sst>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b/>
      <sz val="8"/>
      <color theme="1"/>
      <name val="Times New Roman"/>
      <family val="1"/>
      <charset val="238"/>
    </font>
    <font>
      <sz val="8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7"/>
      <color theme="1"/>
      <name val="Times New Roman"/>
      <family val="1"/>
      <charset val="238"/>
    </font>
    <font>
      <b/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4" fillId="0" borderId="0" xfId="0" applyFont="1" applyAlignment="1">
      <alignment wrapText="1"/>
    </xf>
    <xf numFmtId="0" fontId="4" fillId="0" borderId="0" xfId="0" applyFont="1" applyAlignment="1"/>
    <xf numFmtId="0" fontId="4" fillId="0" borderId="0" xfId="0" applyFont="1"/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3" fillId="0" borderId="0" xfId="0" applyFont="1"/>
    <xf numFmtId="4" fontId="5" fillId="0" borderId="1" xfId="0" applyNumberFormat="1" applyFont="1" applyBorder="1"/>
    <xf numFmtId="4" fontId="6" fillId="0" borderId="1" xfId="0" applyNumberFormat="1" applyFont="1" applyBorder="1"/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/>
    <xf numFmtId="0" fontId="0" fillId="0" borderId="1" xfId="0" applyBorder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4" fontId="9" fillId="0" borderId="1" xfId="0" applyNumberFormat="1" applyFont="1" applyBorder="1"/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4" fontId="10" fillId="0" borderId="1" xfId="0" applyNumberFormat="1" applyFont="1" applyBorder="1"/>
    <xf numFmtId="0" fontId="10" fillId="0" borderId="1" xfId="0" applyFont="1" applyBorder="1" applyAlignment="1">
      <alignment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4" fontId="2" fillId="0" borderId="1" xfId="0" applyNumberFormat="1" applyFont="1" applyBorder="1"/>
    <xf numFmtId="0" fontId="7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wrapText="1"/>
    </xf>
    <xf numFmtId="0" fontId="12" fillId="0" borderId="0" xfId="0" applyFont="1" applyAlignment="1">
      <alignment vertical="top" wrapText="1"/>
    </xf>
  </cellXfs>
  <cellStyles count="1"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21"/>
  <sheetViews>
    <sheetView topLeftCell="H4" workbookViewId="0">
      <selection activeCell="R18" sqref="R18"/>
    </sheetView>
  </sheetViews>
  <sheetFormatPr defaultRowHeight="15"/>
  <cols>
    <col min="1" max="1" width="9.140625" style="2"/>
    <col min="2" max="2" width="16.42578125" style="1" customWidth="1"/>
    <col min="3" max="3" width="12" style="1" customWidth="1"/>
    <col min="4" max="4" width="11" style="1" customWidth="1"/>
    <col min="5" max="5" width="10.5703125" style="1" customWidth="1"/>
    <col min="6" max="6" width="9.5703125" style="1" customWidth="1"/>
    <col min="7" max="7" width="11.7109375" style="1" customWidth="1"/>
    <col min="8" max="8" width="11.5703125" style="1" customWidth="1"/>
    <col min="9" max="9" width="9.5703125" style="1" customWidth="1"/>
    <col min="10" max="10" width="10.28515625" style="1" customWidth="1"/>
    <col min="11" max="11" width="10.85546875" style="1" customWidth="1"/>
    <col min="12" max="12" width="11.85546875" style="1" customWidth="1"/>
    <col min="13" max="13" width="10.85546875" style="1" customWidth="1"/>
    <col min="14" max="14" width="9.42578125" style="1" customWidth="1"/>
    <col min="15" max="15" width="9.85546875" style="1" customWidth="1"/>
    <col min="16" max="16" width="11.42578125" style="1" customWidth="1"/>
    <col min="17" max="17" width="11.7109375" style="1" customWidth="1"/>
    <col min="18" max="18" width="10" style="1" bestFit="1" customWidth="1"/>
    <col min="19" max="19" width="10.85546875" style="1" customWidth="1"/>
    <col min="20" max="20" width="11.42578125" style="1" customWidth="1"/>
    <col min="21" max="21" width="13" style="1" customWidth="1"/>
    <col min="22" max="16384" width="9.140625" style="1"/>
  </cols>
  <sheetData>
    <row r="1" spans="1:26">
      <c r="A1" s="33" t="s">
        <v>46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</row>
    <row r="2" spans="1:26" s="5" customFormat="1" ht="32.25" customHeight="1">
      <c r="A2" s="36" t="s">
        <v>0</v>
      </c>
      <c r="B2" s="34" t="s">
        <v>1</v>
      </c>
      <c r="C2" s="34" t="s">
        <v>2</v>
      </c>
      <c r="D2" s="34" t="s">
        <v>3</v>
      </c>
      <c r="E2" s="34"/>
      <c r="F2" s="34"/>
      <c r="G2" s="34" t="s">
        <v>7</v>
      </c>
      <c r="H2" s="38" t="s">
        <v>8</v>
      </c>
      <c r="I2" s="38"/>
      <c r="J2" s="38"/>
      <c r="K2" s="34" t="s">
        <v>12</v>
      </c>
      <c r="L2" s="34" t="s">
        <v>13</v>
      </c>
      <c r="M2" s="34" t="s">
        <v>14</v>
      </c>
      <c r="N2" s="38" t="s">
        <v>15</v>
      </c>
      <c r="O2" s="38"/>
      <c r="P2" s="38"/>
      <c r="Q2" s="34" t="s">
        <v>33</v>
      </c>
      <c r="R2" s="34" t="s">
        <v>19</v>
      </c>
      <c r="S2" s="34" t="s">
        <v>34</v>
      </c>
      <c r="T2" s="34" t="s">
        <v>20</v>
      </c>
      <c r="U2" s="34"/>
      <c r="V2" s="3"/>
      <c r="W2" s="3"/>
      <c r="X2" s="4"/>
      <c r="Y2" s="4"/>
      <c r="Z2" s="4"/>
    </row>
    <row r="3" spans="1:26" s="5" customFormat="1" ht="69.75" customHeight="1">
      <c r="A3" s="37"/>
      <c r="B3" s="34"/>
      <c r="C3" s="34"/>
      <c r="D3" s="6" t="s">
        <v>4</v>
      </c>
      <c r="E3" s="6" t="s">
        <v>5</v>
      </c>
      <c r="F3" s="6" t="s">
        <v>6</v>
      </c>
      <c r="G3" s="34"/>
      <c r="H3" s="6" t="s">
        <v>9</v>
      </c>
      <c r="I3" s="6" t="s">
        <v>10</v>
      </c>
      <c r="J3" s="11" t="s">
        <v>11</v>
      </c>
      <c r="K3" s="34"/>
      <c r="L3" s="34"/>
      <c r="M3" s="34"/>
      <c r="N3" s="6" t="s">
        <v>17</v>
      </c>
      <c r="O3" s="6" t="s">
        <v>18</v>
      </c>
      <c r="P3" s="6" t="s">
        <v>16</v>
      </c>
      <c r="Q3" s="34"/>
      <c r="R3" s="34"/>
      <c r="S3" s="34"/>
      <c r="T3" s="6" t="s">
        <v>21</v>
      </c>
      <c r="U3" s="6" t="s">
        <v>22</v>
      </c>
      <c r="V3" s="3"/>
      <c r="W3" s="3"/>
      <c r="X3" s="4"/>
      <c r="Y3" s="4"/>
      <c r="Z3" s="4"/>
    </row>
    <row r="4" spans="1:26" s="8" customFormat="1">
      <c r="A4" s="7">
        <v>1</v>
      </c>
      <c r="B4" s="10">
        <v>2</v>
      </c>
      <c r="C4" s="22">
        <v>3</v>
      </c>
      <c r="D4" s="7">
        <v>4</v>
      </c>
      <c r="E4" s="7">
        <v>5</v>
      </c>
      <c r="F4" s="7">
        <v>6</v>
      </c>
      <c r="G4" s="7">
        <v>7</v>
      </c>
      <c r="H4" s="7">
        <v>8</v>
      </c>
      <c r="I4" s="7">
        <v>9</v>
      </c>
      <c r="J4" s="7">
        <v>10</v>
      </c>
      <c r="K4" s="7">
        <v>11</v>
      </c>
      <c r="L4" s="7">
        <v>12</v>
      </c>
      <c r="M4" s="7">
        <v>13</v>
      </c>
      <c r="N4" s="7">
        <v>14</v>
      </c>
      <c r="O4" s="7">
        <v>15</v>
      </c>
      <c r="P4" s="7">
        <v>16</v>
      </c>
      <c r="Q4" s="7">
        <v>17</v>
      </c>
      <c r="R4" s="7">
        <v>18</v>
      </c>
      <c r="S4" s="7">
        <v>19</v>
      </c>
      <c r="T4" s="7">
        <v>20</v>
      </c>
      <c r="U4" s="7">
        <v>21</v>
      </c>
    </row>
    <row r="5" spans="1:26" s="8" customFormat="1">
      <c r="A5" s="7"/>
      <c r="B5" s="10"/>
      <c r="C5" s="22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</row>
    <row r="6" spans="1:26" ht="23.25">
      <c r="A6" s="9">
        <v>1</v>
      </c>
      <c r="B6" s="16" t="s">
        <v>23</v>
      </c>
      <c r="C6" s="14">
        <v>408195.73</v>
      </c>
      <c r="D6" s="18"/>
      <c r="E6" s="14">
        <v>1092.3</v>
      </c>
      <c r="F6" s="18"/>
      <c r="G6" s="14">
        <f>SUM(D6:F6)</f>
        <v>1092.3</v>
      </c>
      <c r="H6" s="14"/>
      <c r="I6" s="24"/>
      <c r="J6" s="14"/>
      <c r="K6" s="14">
        <f>SUM(H6:J6)</f>
        <v>0</v>
      </c>
      <c r="L6" s="14">
        <f>C6+G6-K6</f>
        <v>409288.02999999997</v>
      </c>
      <c r="M6" s="14">
        <v>337084.01</v>
      </c>
      <c r="N6" s="14"/>
      <c r="O6" s="14">
        <v>54426.3</v>
      </c>
      <c r="P6" s="14"/>
      <c r="Q6" s="14">
        <f>N6+O6+P6</f>
        <v>54426.3</v>
      </c>
      <c r="R6" s="14"/>
      <c r="S6" s="14">
        <f>M6+Q6-R6</f>
        <v>391510.31</v>
      </c>
      <c r="T6" s="14">
        <f>C6-M6</f>
        <v>71111.719999999972</v>
      </c>
      <c r="U6" s="14">
        <f>L6-S6</f>
        <v>17777.719999999972</v>
      </c>
    </row>
    <row r="7" spans="1:26">
      <c r="A7" s="12"/>
      <c r="B7" s="16" t="s">
        <v>37</v>
      </c>
      <c r="C7" s="14">
        <v>580113.28</v>
      </c>
      <c r="D7" s="18"/>
      <c r="E7" s="14">
        <v>17184.5</v>
      </c>
      <c r="F7" s="18"/>
      <c r="G7" s="14">
        <f>SUM(D7:F7)</f>
        <v>17184.5</v>
      </c>
      <c r="H7" s="14">
        <v>36789.58</v>
      </c>
      <c r="I7" s="24"/>
      <c r="J7" s="14"/>
      <c r="K7" s="14">
        <f>SUM(H7:J7)</f>
        <v>36789.58</v>
      </c>
      <c r="L7" s="14">
        <v>560508.19999999995</v>
      </c>
      <c r="M7" s="14">
        <v>580113.28</v>
      </c>
      <c r="N7" s="14"/>
      <c r="O7" s="14">
        <v>6300</v>
      </c>
      <c r="P7" s="14">
        <v>10884.5</v>
      </c>
      <c r="Q7" s="14">
        <f>SUM(N7:P7)</f>
        <v>17184.5</v>
      </c>
      <c r="R7" s="14">
        <v>36789.58</v>
      </c>
      <c r="S7" s="14">
        <v>560508.19999999995</v>
      </c>
      <c r="T7" s="14">
        <v>0</v>
      </c>
      <c r="U7" s="14">
        <v>0</v>
      </c>
    </row>
    <row r="8" spans="1:26">
      <c r="A8" s="23"/>
      <c r="B8" s="16" t="s">
        <v>54</v>
      </c>
      <c r="C8" s="14">
        <v>195293</v>
      </c>
      <c r="D8" s="18"/>
      <c r="E8" s="14">
        <v>18553.55</v>
      </c>
      <c r="F8" s="18"/>
      <c r="G8" s="14">
        <f>SUM(D8:F8)</f>
        <v>18553.55</v>
      </c>
      <c r="H8" s="14"/>
      <c r="I8" s="24">
        <v>24034.6</v>
      </c>
      <c r="J8" s="14"/>
      <c r="K8" s="14">
        <f>SUM(H8:J8)</f>
        <v>24034.6</v>
      </c>
      <c r="L8" s="14">
        <v>189811.95</v>
      </c>
      <c r="M8" s="14">
        <v>195293</v>
      </c>
      <c r="N8" s="14"/>
      <c r="O8" s="14">
        <v>18553.55</v>
      </c>
      <c r="P8" s="14"/>
      <c r="Q8" s="14">
        <f>SUM(N8:P8)</f>
        <v>18553.55</v>
      </c>
      <c r="R8" s="14">
        <v>24034.6</v>
      </c>
      <c r="S8" s="14">
        <v>189811.95</v>
      </c>
      <c r="T8" s="14">
        <v>0</v>
      </c>
      <c r="U8" s="14">
        <v>0</v>
      </c>
    </row>
    <row r="9" spans="1:26">
      <c r="A9" s="9">
        <v>2</v>
      </c>
      <c r="B9" s="16" t="s">
        <v>55</v>
      </c>
      <c r="C9" s="14">
        <f>SUM(C10:C18)</f>
        <v>78555361.670000002</v>
      </c>
      <c r="D9" s="18">
        <f t="shared" ref="D9:N9" si="0">SUM(D10:D18)</f>
        <v>0</v>
      </c>
      <c r="E9" s="14">
        <f>SUM(E10:E18)</f>
        <v>30510837.390000001</v>
      </c>
      <c r="F9" s="18">
        <f t="shared" si="0"/>
        <v>0</v>
      </c>
      <c r="G9" s="14">
        <f t="shared" si="0"/>
        <v>30510837.390000001</v>
      </c>
      <c r="H9" s="14">
        <f t="shared" si="0"/>
        <v>8352924.3399999999</v>
      </c>
      <c r="I9" s="24">
        <f>SUM(I10:I18)</f>
        <v>737512.9</v>
      </c>
      <c r="J9" s="14">
        <f>SUM(J10:J18)</f>
        <v>1500111.25</v>
      </c>
      <c r="K9" s="14">
        <f>SUM(K10:K18)</f>
        <v>10590548.490000002</v>
      </c>
      <c r="L9" s="15">
        <f>SUM(L10:L18)</f>
        <v>98475650.569999993</v>
      </c>
      <c r="M9" s="14">
        <f>SUM(M10:M18)</f>
        <v>31147566.289999999</v>
      </c>
      <c r="N9" s="14">
        <f t="shared" si="0"/>
        <v>0</v>
      </c>
      <c r="O9" s="14">
        <f t="shared" ref="O9:U9" si="1">SUM(O10:O18)</f>
        <v>2643220.67</v>
      </c>
      <c r="P9" s="14">
        <f t="shared" si="1"/>
        <v>4316144.21</v>
      </c>
      <c r="Q9" s="15">
        <f t="shared" si="1"/>
        <v>6959364.8799999999</v>
      </c>
      <c r="R9" s="14">
        <f>SUM(R10:R18)</f>
        <v>3098763.04</v>
      </c>
      <c r="S9" s="15">
        <f t="shared" si="1"/>
        <v>35008168.129999995</v>
      </c>
      <c r="T9" s="14">
        <f t="shared" si="1"/>
        <v>47407795.380000003</v>
      </c>
      <c r="U9" s="14">
        <f t="shared" si="1"/>
        <v>63467482.440000005</v>
      </c>
    </row>
    <row r="10" spans="1:26" ht="16.5" customHeight="1">
      <c r="A10" s="17" t="s">
        <v>36</v>
      </c>
      <c r="B10" s="16" t="s">
        <v>24</v>
      </c>
      <c r="C10" s="14">
        <v>12975760.98</v>
      </c>
      <c r="D10" s="18"/>
      <c r="E10" s="14">
        <v>6534399.9500000002</v>
      </c>
      <c r="F10" s="18"/>
      <c r="G10" s="14">
        <f>D10+E10+F10</f>
        <v>6534399.9500000002</v>
      </c>
      <c r="H10" s="14">
        <v>326896.99</v>
      </c>
      <c r="I10" s="24"/>
      <c r="J10" s="14">
        <v>564852.44999999995</v>
      </c>
      <c r="K10" s="14">
        <f>SUM(H10:J10)</f>
        <v>891749.44</v>
      </c>
      <c r="L10" s="15">
        <f>C10+G10-K10</f>
        <v>18618411.489999998</v>
      </c>
      <c r="M10" s="14"/>
      <c r="N10" s="14"/>
      <c r="O10" s="14">
        <v>3504.7</v>
      </c>
      <c r="P10" s="14"/>
      <c r="Q10" s="15">
        <f>N10+O10+P10</f>
        <v>3504.7</v>
      </c>
      <c r="R10" s="14"/>
      <c r="S10" s="15">
        <f>M10+Q10-R10</f>
        <v>3504.7</v>
      </c>
      <c r="T10" s="14">
        <f>C10-M10</f>
        <v>12975760.98</v>
      </c>
      <c r="U10" s="14">
        <f>L10-S10</f>
        <v>18614906.789999999</v>
      </c>
    </row>
    <row r="11" spans="1:26" ht="18.75" customHeight="1">
      <c r="A11" s="17" t="s">
        <v>38</v>
      </c>
      <c r="B11" s="16" t="s">
        <v>25</v>
      </c>
      <c r="C11" s="14">
        <v>8937011.8300000001</v>
      </c>
      <c r="D11" s="18"/>
      <c r="E11" s="14">
        <v>4132607.73</v>
      </c>
      <c r="F11" s="18"/>
      <c r="G11" s="14">
        <f t="shared" ref="G11:G18" si="2">D11+E11+F11</f>
        <v>4132607.73</v>
      </c>
      <c r="H11" s="14">
        <v>1707470.18</v>
      </c>
      <c r="I11" s="24"/>
      <c r="J11" s="14">
        <v>720593.11</v>
      </c>
      <c r="K11" s="14">
        <f>SUM(H11:J11)</f>
        <v>2428063.29</v>
      </c>
      <c r="L11" s="15">
        <f t="shared" ref="L11:L18" si="3">C11+G11-K11</f>
        <v>10641556.27</v>
      </c>
      <c r="M11" s="14">
        <v>4337300.8600000003</v>
      </c>
      <c r="N11" s="14"/>
      <c r="O11" s="14">
        <v>236048.27</v>
      </c>
      <c r="P11" s="14">
        <v>210489.87</v>
      </c>
      <c r="Q11" s="15">
        <f t="shared" ref="Q11:Q18" si="4">N11+O11+P11</f>
        <v>446538.14</v>
      </c>
      <c r="R11" s="14">
        <v>210489.87</v>
      </c>
      <c r="S11" s="15">
        <f t="shared" ref="S11:S16" si="5">M11+Q11-R11</f>
        <v>4573349.13</v>
      </c>
      <c r="T11" s="14">
        <v>4599710.97</v>
      </c>
      <c r="U11" s="14">
        <f t="shared" ref="U11:U18" si="6">L11-S11</f>
        <v>6068207.1399999997</v>
      </c>
    </row>
    <row r="12" spans="1:26" ht="23.25">
      <c r="A12" s="17" t="s">
        <v>39</v>
      </c>
      <c r="B12" s="16" t="s">
        <v>26</v>
      </c>
      <c r="C12" s="14">
        <v>53196447.189999998</v>
      </c>
      <c r="D12" s="18"/>
      <c r="E12" s="14">
        <v>19431038.399999999</v>
      </c>
      <c r="F12" s="18"/>
      <c r="G12" s="14">
        <f t="shared" si="2"/>
        <v>19431038.399999999</v>
      </c>
      <c r="H12" s="14">
        <v>6292389.6500000004</v>
      </c>
      <c r="I12" s="24"/>
      <c r="J12" s="14"/>
      <c r="K12" s="14">
        <f>SUM(H12:J12)</f>
        <v>6292389.6500000004</v>
      </c>
      <c r="L12" s="15">
        <f t="shared" si="3"/>
        <v>66335095.940000005</v>
      </c>
      <c r="M12" s="14">
        <v>24020149.5</v>
      </c>
      <c r="N12" s="14"/>
      <c r="O12" s="14">
        <v>2017375.88</v>
      </c>
      <c r="P12" s="14">
        <v>4054385.34</v>
      </c>
      <c r="Q12" s="15">
        <f>SUM(N12:P12)</f>
        <v>6071761.2199999997</v>
      </c>
      <c r="R12" s="14">
        <v>2037511.14</v>
      </c>
      <c r="S12" s="15">
        <f t="shared" si="5"/>
        <v>28054399.579999998</v>
      </c>
      <c r="T12" s="14">
        <v>29176297.690000001</v>
      </c>
      <c r="U12" s="14">
        <f t="shared" si="6"/>
        <v>38280696.360000007</v>
      </c>
    </row>
    <row r="13" spans="1:26" ht="25.5" customHeight="1">
      <c r="A13" s="17" t="s">
        <v>42</v>
      </c>
      <c r="B13" s="16" t="s">
        <v>27</v>
      </c>
      <c r="C13" s="14">
        <v>44057.5</v>
      </c>
      <c r="D13" s="18"/>
      <c r="E13" s="14"/>
      <c r="F13" s="18"/>
      <c r="G13" s="14">
        <f t="shared" si="2"/>
        <v>0</v>
      </c>
      <c r="H13" s="14">
        <v>13500</v>
      </c>
      <c r="I13" s="24"/>
      <c r="J13" s="14"/>
      <c r="K13" s="14">
        <f>SUM(H13:J13)</f>
        <v>13500</v>
      </c>
      <c r="L13" s="15">
        <f t="shared" si="3"/>
        <v>30557.5</v>
      </c>
      <c r="M13" s="14">
        <v>10344.48</v>
      </c>
      <c r="N13" s="14"/>
      <c r="O13" s="14">
        <v>1966.12</v>
      </c>
      <c r="P13" s="14"/>
      <c r="Q13" s="15">
        <f t="shared" si="4"/>
        <v>1966.12</v>
      </c>
      <c r="R13" s="14">
        <v>157.5</v>
      </c>
      <c r="S13" s="15">
        <f t="shared" si="5"/>
        <v>12153.099999999999</v>
      </c>
      <c r="T13" s="14">
        <f t="shared" ref="T13:T18" si="7">C13-M13</f>
        <v>33713.020000000004</v>
      </c>
      <c r="U13" s="14">
        <f t="shared" si="6"/>
        <v>18404.400000000001</v>
      </c>
    </row>
    <row r="14" spans="1:26" ht="37.5" customHeight="1">
      <c r="A14" s="17" t="s">
        <v>43</v>
      </c>
      <c r="B14" s="16" t="s">
        <v>29</v>
      </c>
      <c r="C14" s="14">
        <v>809998.9</v>
      </c>
      <c r="D14" s="18"/>
      <c r="E14" s="14">
        <v>167706.21</v>
      </c>
      <c r="F14" s="18"/>
      <c r="G14" s="14">
        <f t="shared" si="2"/>
        <v>167706.21</v>
      </c>
      <c r="H14" s="14"/>
      <c r="I14" s="24"/>
      <c r="J14" s="14"/>
      <c r="K14" s="14">
        <f>SUM(H14:J14)</f>
        <v>0</v>
      </c>
      <c r="L14" s="15">
        <f t="shared" si="3"/>
        <v>977705.11</v>
      </c>
      <c r="M14" s="14">
        <v>626174.41</v>
      </c>
      <c r="N14" s="14"/>
      <c r="O14" s="14">
        <v>60106.58</v>
      </c>
      <c r="P14" s="14">
        <v>51269</v>
      </c>
      <c r="Q14" s="15">
        <f t="shared" si="4"/>
        <v>111375.58</v>
      </c>
      <c r="R14" s="14"/>
      <c r="S14" s="15">
        <f t="shared" si="5"/>
        <v>737549.99</v>
      </c>
      <c r="T14" s="14">
        <v>183824.49</v>
      </c>
      <c r="U14" s="14">
        <f t="shared" si="6"/>
        <v>240155.12</v>
      </c>
    </row>
    <row r="15" spans="1:26" ht="24.75" customHeight="1">
      <c r="A15" s="17" t="s">
        <v>44</v>
      </c>
      <c r="B15" s="16" t="s">
        <v>28</v>
      </c>
      <c r="C15" s="14">
        <v>341168.35</v>
      </c>
      <c r="D15" s="18"/>
      <c r="E15" s="14"/>
      <c r="F15" s="18"/>
      <c r="G15" s="14">
        <f t="shared" si="2"/>
        <v>0</v>
      </c>
      <c r="H15" s="14"/>
      <c r="I15" s="24">
        <v>36520.15</v>
      </c>
      <c r="J15" s="14"/>
      <c r="K15" s="14">
        <f t="shared" ref="K15" si="8">H15+I15+J15</f>
        <v>36520.15</v>
      </c>
      <c r="L15" s="15">
        <f t="shared" si="3"/>
        <v>304648.19999999995</v>
      </c>
      <c r="M15" s="14">
        <v>230849.55</v>
      </c>
      <c r="N15" s="14"/>
      <c r="O15" s="14">
        <v>26000</v>
      </c>
      <c r="P15" s="14"/>
      <c r="Q15" s="15">
        <f t="shared" si="4"/>
        <v>26000</v>
      </c>
      <c r="R15" s="14">
        <v>20593.18</v>
      </c>
      <c r="S15" s="15">
        <f t="shared" si="5"/>
        <v>236256.37</v>
      </c>
      <c r="T15" s="14">
        <f t="shared" si="7"/>
        <v>110318.79999999999</v>
      </c>
      <c r="U15" s="14">
        <f t="shared" si="6"/>
        <v>68391.829999999958</v>
      </c>
    </row>
    <row r="16" spans="1:26" ht="18" customHeight="1">
      <c r="A16" s="17" t="s">
        <v>45</v>
      </c>
      <c r="B16" s="16" t="s">
        <v>30</v>
      </c>
      <c r="C16" s="14">
        <v>87191.88</v>
      </c>
      <c r="D16" s="18"/>
      <c r="E16" s="14"/>
      <c r="F16" s="18"/>
      <c r="G16" s="14">
        <f t="shared" si="2"/>
        <v>0</v>
      </c>
      <c r="H16" s="14"/>
      <c r="I16" s="24">
        <v>6902.81</v>
      </c>
      <c r="J16" s="14"/>
      <c r="K16" s="14">
        <f>SUM(H16:J16)</f>
        <v>6902.81</v>
      </c>
      <c r="L16" s="15">
        <f t="shared" si="3"/>
        <v>80289.070000000007</v>
      </c>
      <c r="M16" s="14">
        <v>87191.88</v>
      </c>
      <c r="N16" s="14"/>
      <c r="O16" s="14"/>
      <c r="P16" s="14"/>
      <c r="Q16" s="15">
        <f t="shared" si="4"/>
        <v>0</v>
      </c>
      <c r="R16" s="14">
        <v>11471.08</v>
      </c>
      <c r="S16" s="15">
        <f t="shared" si="5"/>
        <v>75720.800000000003</v>
      </c>
      <c r="T16" s="14">
        <v>0</v>
      </c>
      <c r="U16" s="14">
        <f t="shared" si="6"/>
        <v>4568.2700000000041</v>
      </c>
    </row>
    <row r="17" spans="1:21" ht="17.25" customHeight="1">
      <c r="A17" s="17" t="s">
        <v>40</v>
      </c>
      <c r="B17" s="16" t="s">
        <v>31</v>
      </c>
      <c r="C17" s="14">
        <v>774417.7</v>
      </c>
      <c r="D17" s="18"/>
      <c r="E17" s="14"/>
      <c r="F17" s="18"/>
      <c r="G17" s="14">
        <f t="shared" si="2"/>
        <v>0</v>
      </c>
      <c r="H17" s="14"/>
      <c r="I17" s="24">
        <v>161676.67000000001</v>
      </c>
      <c r="J17" s="14"/>
      <c r="K17" s="14">
        <f>SUM(H17:J17)</f>
        <v>161676.67000000001</v>
      </c>
      <c r="L17" s="15">
        <f t="shared" si="3"/>
        <v>612741.02999999991</v>
      </c>
      <c r="M17" s="14">
        <v>464706.71</v>
      </c>
      <c r="N17" s="14"/>
      <c r="O17" s="14">
        <v>59899.53</v>
      </c>
      <c r="P17" s="14"/>
      <c r="Q17" s="15">
        <f t="shared" si="4"/>
        <v>59899.53</v>
      </c>
      <c r="R17" s="14">
        <v>71621.31</v>
      </c>
      <c r="S17" s="15">
        <v>452984.93</v>
      </c>
      <c r="T17" s="14">
        <f t="shared" si="7"/>
        <v>309710.98999999993</v>
      </c>
      <c r="U17" s="14">
        <f t="shared" si="6"/>
        <v>159756.09999999992</v>
      </c>
    </row>
    <row r="18" spans="1:21" ht="42.75" customHeight="1">
      <c r="A18" s="17" t="s">
        <v>41</v>
      </c>
      <c r="B18" s="25" t="s">
        <v>35</v>
      </c>
      <c r="C18" s="14">
        <v>1389307.34</v>
      </c>
      <c r="D18" s="18"/>
      <c r="E18" s="14">
        <v>245085.1</v>
      </c>
      <c r="F18" s="18"/>
      <c r="G18" s="14">
        <f t="shared" si="2"/>
        <v>245085.1</v>
      </c>
      <c r="H18" s="14">
        <v>12667.52</v>
      </c>
      <c r="I18" s="14">
        <v>532413.27</v>
      </c>
      <c r="J18" s="14">
        <v>214665.69</v>
      </c>
      <c r="K18" s="14">
        <v>759746.48</v>
      </c>
      <c r="L18" s="15">
        <f t="shared" si="3"/>
        <v>874645.9600000002</v>
      </c>
      <c r="M18" s="14">
        <v>1370848.9</v>
      </c>
      <c r="N18" s="14"/>
      <c r="O18" s="14">
        <v>238319.59</v>
      </c>
      <c r="P18" s="14"/>
      <c r="Q18" s="15">
        <f t="shared" si="4"/>
        <v>238319.59</v>
      </c>
      <c r="R18" s="14">
        <v>746918.96</v>
      </c>
      <c r="S18" s="15">
        <v>862249.53</v>
      </c>
      <c r="T18" s="14">
        <f t="shared" si="7"/>
        <v>18458.440000000177</v>
      </c>
      <c r="U18" s="14">
        <f t="shared" si="6"/>
        <v>12396.430000000168</v>
      </c>
    </row>
    <row r="19" spans="1:21">
      <c r="A19" s="35" t="s">
        <v>32</v>
      </c>
      <c r="B19" s="35"/>
      <c r="C19" s="14">
        <f>SUM(C6:C9)</f>
        <v>79738963.680000007</v>
      </c>
      <c r="D19" s="18">
        <f t="shared" ref="D19:T19" si="9">D6+D9</f>
        <v>0</v>
      </c>
      <c r="E19" s="14">
        <f>SUM(E6:E9)</f>
        <v>30547667.740000002</v>
      </c>
      <c r="F19" s="18">
        <f t="shared" si="9"/>
        <v>0</v>
      </c>
      <c r="G19" s="14">
        <f t="shared" ref="G19:M19" si="10">SUM(G6:G9)</f>
        <v>30547667.740000002</v>
      </c>
      <c r="H19" s="14">
        <f t="shared" si="10"/>
        <v>8389713.9199999999</v>
      </c>
      <c r="I19" s="14">
        <f t="shared" si="10"/>
        <v>761547.5</v>
      </c>
      <c r="J19" s="14">
        <f t="shared" si="10"/>
        <v>1500111.25</v>
      </c>
      <c r="K19" s="14">
        <f t="shared" si="10"/>
        <v>10651372.670000002</v>
      </c>
      <c r="L19" s="15">
        <f>SUM(L6:L9)</f>
        <v>99635258.75</v>
      </c>
      <c r="M19" s="14">
        <f t="shared" si="10"/>
        <v>32260056.579999998</v>
      </c>
      <c r="N19" s="14">
        <f t="shared" si="9"/>
        <v>0</v>
      </c>
      <c r="O19" s="14">
        <f>SUM(O6:O9)</f>
        <v>2722500.52</v>
      </c>
      <c r="P19" s="14">
        <f>SUM(P6:P9)</f>
        <v>4327028.71</v>
      </c>
      <c r="Q19" s="15">
        <f>SUM(Q6:Q9)</f>
        <v>7049529.2299999995</v>
      </c>
      <c r="R19" s="14">
        <f>SUM(R6:R9)</f>
        <v>3159587.22</v>
      </c>
      <c r="S19" s="15">
        <f>SUM(S6:S9)</f>
        <v>36149998.589999996</v>
      </c>
      <c r="T19" s="14">
        <f t="shared" si="9"/>
        <v>47478907.100000001</v>
      </c>
      <c r="U19" s="14">
        <f>SUM(U6:U9)</f>
        <v>63485260.160000004</v>
      </c>
    </row>
    <row r="20" spans="1:21">
      <c r="L20" s="13"/>
    </row>
    <row r="21" spans="1:21">
      <c r="L21" s="13"/>
    </row>
  </sheetData>
  <mergeCells count="16">
    <mergeCell ref="A1:R1"/>
    <mergeCell ref="R2:R3"/>
    <mergeCell ref="S2:S3"/>
    <mergeCell ref="T2:U2"/>
    <mergeCell ref="A19:B19"/>
    <mergeCell ref="A2:A3"/>
    <mergeCell ref="K2:K3"/>
    <mergeCell ref="L2:L3"/>
    <mergeCell ref="M2:M3"/>
    <mergeCell ref="N2:P2"/>
    <mergeCell ref="Q2:Q3"/>
    <mergeCell ref="D2:F2"/>
    <mergeCell ref="C2:C3"/>
    <mergeCell ref="B2:B3"/>
    <mergeCell ref="H2:J2"/>
    <mergeCell ref="G2:G3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2:L10"/>
  <sheetViews>
    <sheetView tabSelected="1" workbookViewId="0">
      <selection activeCell="F13" sqref="F13"/>
    </sheetView>
  </sheetViews>
  <sheetFormatPr defaultRowHeight="15"/>
  <cols>
    <col min="3" max="3" width="16.42578125" customWidth="1"/>
    <col min="4" max="5" width="9.140625" customWidth="1"/>
    <col min="11" max="11" width="13.28515625" customWidth="1"/>
  </cols>
  <sheetData>
    <row r="2" spans="2:12">
      <c r="I2" s="40" t="s">
        <v>60</v>
      </c>
      <c r="J2" s="40"/>
      <c r="K2" s="40"/>
    </row>
    <row r="3" spans="2:12" ht="39.75" customHeight="1">
      <c r="I3" s="40"/>
      <c r="J3" s="40"/>
      <c r="K3" s="40"/>
    </row>
    <row r="4" spans="2:12">
      <c r="B4" s="39" t="s">
        <v>56</v>
      </c>
      <c r="C4" s="39"/>
      <c r="D4" s="39"/>
      <c r="E4" s="39"/>
      <c r="F4" s="39"/>
      <c r="G4" s="39"/>
      <c r="H4" s="39"/>
      <c r="I4" s="39"/>
      <c r="J4" s="39"/>
      <c r="K4" s="39"/>
      <c r="L4" s="39"/>
    </row>
    <row r="5" spans="2:12"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</row>
    <row r="8" spans="2:12" ht="77.25" customHeight="1">
      <c r="B8" s="19" t="s">
        <v>0</v>
      </c>
      <c r="C8" s="20" t="s">
        <v>57</v>
      </c>
      <c r="D8" s="19" t="s">
        <v>47</v>
      </c>
      <c r="E8" s="19" t="s">
        <v>48</v>
      </c>
      <c r="F8" s="19" t="s">
        <v>49</v>
      </c>
      <c r="G8" s="19" t="s">
        <v>50</v>
      </c>
      <c r="H8" s="19" t="s">
        <v>51</v>
      </c>
      <c r="I8" s="19" t="s">
        <v>52</v>
      </c>
      <c r="J8" s="26" t="s">
        <v>53</v>
      </c>
      <c r="K8" s="27" t="s">
        <v>61</v>
      </c>
      <c r="L8" s="28" t="s">
        <v>59</v>
      </c>
    </row>
    <row r="9" spans="2:12" ht="17.25" customHeight="1">
      <c r="B9" s="19">
        <v>1</v>
      </c>
      <c r="C9" s="31">
        <v>2</v>
      </c>
      <c r="D9" s="19">
        <v>3</v>
      </c>
      <c r="E9" s="19">
        <v>4</v>
      </c>
      <c r="F9" s="19">
        <v>5</v>
      </c>
      <c r="G9" s="19">
        <v>6</v>
      </c>
      <c r="H9" s="19">
        <v>7</v>
      </c>
      <c r="I9" s="19">
        <v>8</v>
      </c>
      <c r="J9" s="27">
        <v>9</v>
      </c>
      <c r="K9" s="27">
        <v>10</v>
      </c>
      <c r="L9" s="32">
        <v>11</v>
      </c>
    </row>
    <row r="10" spans="2:12" ht="103.5" customHeight="1">
      <c r="B10" s="19"/>
      <c r="C10" s="30" t="s">
        <v>58</v>
      </c>
      <c r="D10" s="21"/>
      <c r="E10" s="21"/>
      <c r="F10" s="21"/>
      <c r="G10" s="21"/>
      <c r="H10" s="21"/>
      <c r="I10" s="21"/>
      <c r="J10" s="21"/>
      <c r="K10" s="21"/>
      <c r="L10" s="29"/>
    </row>
  </sheetData>
  <mergeCells count="2">
    <mergeCell ref="B4:L5"/>
    <mergeCell ref="I2:K3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Środki trwałe</vt:lpstr>
      <vt:lpstr>Arkusz1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2020-09-23T12:24:41Z</dcterms:modified>
</cp:coreProperties>
</file>